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bexch-my.sharepoint.com/personal/deniz_bal_celebiaviation_com/Documents/Desktop/"/>
    </mc:Choice>
  </mc:AlternateContent>
  <xr:revisionPtr revIDLastSave="0" documentId="8_{C2191DD6-B80B-4CDE-9750-E1131F93D7D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ermaye Artırımları" sheetId="2" r:id="rId1"/>
    <sheet name="Temettü Ödemeler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E14" i="3"/>
  <c r="G14" i="3"/>
  <c r="G13" i="3"/>
  <c r="F14" i="3"/>
  <c r="O8" i="2"/>
  <c r="N23" i="2"/>
  <c r="O23" i="2" s="1"/>
  <c r="K23" i="2"/>
  <c r="O22" i="2"/>
  <c r="N22" i="2"/>
  <c r="K22" i="2"/>
  <c r="K24" i="2" s="1"/>
  <c r="E24" i="2"/>
  <c r="H24" i="2"/>
  <c r="I24" i="2"/>
  <c r="J24" i="2"/>
  <c r="L24" i="2"/>
  <c r="M24" i="2"/>
  <c r="N24" i="2"/>
  <c r="O9" i="2"/>
  <c r="N21" i="2"/>
  <c r="N20" i="2"/>
  <c r="K21" i="2"/>
  <c r="O21" i="2" l="1"/>
  <c r="K20" i="2"/>
  <c r="O20" i="2" s="1"/>
  <c r="S18" i="2"/>
  <c r="K18" i="2"/>
  <c r="R18" i="2"/>
  <c r="Q18" i="2"/>
  <c r="N18" i="2"/>
  <c r="O18" i="2" s="1"/>
  <c r="S8" i="2"/>
  <c r="S24" i="2" s="1"/>
  <c r="S9" i="2"/>
  <c r="S10" i="2"/>
  <c r="S11" i="2"/>
  <c r="S12" i="2"/>
  <c r="S13" i="2"/>
  <c r="S14" i="2"/>
  <c r="S15" i="2"/>
  <c r="S16" i="2"/>
  <c r="S17" i="2"/>
  <c r="S19" i="2"/>
  <c r="K8" i="2"/>
  <c r="K9" i="2"/>
  <c r="R9" i="2"/>
  <c r="K10" i="2"/>
  <c r="R10" i="2" s="1"/>
  <c r="K11" i="2"/>
  <c r="R11" i="2"/>
  <c r="K12" i="2"/>
  <c r="R12" i="2" s="1"/>
  <c r="K13" i="2"/>
  <c r="R13" i="2" s="1"/>
  <c r="K14" i="2"/>
  <c r="R14" i="2" s="1"/>
  <c r="K15" i="2"/>
  <c r="R15" i="2" s="1"/>
  <c r="K16" i="2"/>
  <c r="R16" i="2" s="1"/>
  <c r="K17" i="2"/>
  <c r="R17" i="2" s="1"/>
  <c r="K19" i="2"/>
  <c r="R19" i="2" s="1"/>
  <c r="Q8" i="2"/>
  <c r="Q9" i="2"/>
  <c r="Q10" i="2"/>
  <c r="Q11" i="2"/>
  <c r="Q12" i="2"/>
  <c r="Q13" i="2"/>
  <c r="Q14" i="2"/>
  <c r="Q15" i="2"/>
  <c r="Q16" i="2"/>
  <c r="Q17" i="2"/>
  <c r="Q19" i="2"/>
  <c r="N8" i="2"/>
  <c r="N9" i="2"/>
  <c r="N10" i="2"/>
  <c r="N11" i="2"/>
  <c r="O11" i="2"/>
  <c r="N12" i="2"/>
  <c r="O12" i="2" s="1"/>
  <c r="N13" i="2"/>
  <c r="O13" i="2" s="1"/>
  <c r="N14" i="2"/>
  <c r="O14" i="2" s="1"/>
  <c r="N15" i="2"/>
  <c r="O15" i="2"/>
  <c r="N16" i="2"/>
  <c r="O16" i="2"/>
  <c r="N17" i="2"/>
  <c r="N19" i="2"/>
  <c r="O10" i="2" l="1"/>
  <c r="O19" i="2"/>
  <c r="O17" i="2"/>
  <c r="Q24" i="2"/>
  <c r="R8" i="2"/>
  <c r="R24" i="2" s="1"/>
  <c r="O24" i="2" l="1"/>
</calcChain>
</file>

<file path=xl/sharedStrings.xml><?xml version="1.0" encoding="utf-8"?>
<sst xmlns="http://schemas.openxmlformats.org/spreadsheetml/2006/main" count="83" uniqueCount="62">
  <si>
    <t>TOPLAM</t>
  </si>
  <si>
    <t>SERMAYE ARTIRIMLARI TABLOSU (ADDITIONS TO CAPITAL )</t>
  </si>
  <si>
    <t>TİCARET SİCİL GAZETESİNDE
YAYINLANMA TARİHİNDEKİ DÖVİZ KURU</t>
  </si>
  <si>
    <t>ABD DOLARI CİNSİNDEN TUTAR</t>
  </si>
  <si>
    <r>
      <t xml:space="preserve">TÜRK TİCARET SİCİL GAZETESİ </t>
    </r>
    <r>
      <rPr>
        <sz val="14"/>
        <rFont val="Times New Roman"/>
        <family val="1"/>
      </rPr>
      <t>(TRADE REGISTRY GAZETTA)</t>
    </r>
  </si>
  <si>
    <r>
      <t xml:space="preserve">NAKİT, OLAĞANÜSTÜ YEDEKLER VE TEMETTÜ </t>
    </r>
    <r>
      <rPr>
        <sz val="16"/>
        <rFont val="Times New Roman"/>
        <family val="1"/>
      </rPr>
      <t>(CASH, EXTRAORDINARY RESERVES, DIVIDENDS)</t>
    </r>
  </si>
  <si>
    <r>
      <t xml:space="preserve">İÇ KAYNAKLAR </t>
    </r>
    <r>
      <rPr>
        <sz val="16"/>
        <rFont val="Times New Roman"/>
        <family val="1"/>
      </rPr>
      <t>(INTERNAL RESOURCES - BONUS ISSUES)</t>
    </r>
  </si>
  <si>
    <r>
      <t xml:space="preserve">YAYINLANMA TARİHİ </t>
    </r>
    <r>
      <rPr>
        <sz val="14"/>
        <rFont val="Times New Roman"/>
        <family val="1"/>
      </rPr>
      <t>(PUBLICATION DATE)</t>
    </r>
  </si>
  <si>
    <r>
      <t xml:space="preserve">NO'SU </t>
    </r>
    <r>
      <rPr>
        <sz val="14"/>
        <rFont val="Times New Roman"/>
        <family val="1"/>
      </rPr>
      <t>(NO)</t>
    </r>
  </si>
  <si>
    <r>
      <t xml:space="preserve">NAKİT    </t>
    </r>
    <r>
      <rPr>
        <sz val="14"/>
        <rFont val="Times New Roman"/>
        <family val="1"/>
      </rPr>
      <t>(CASH)</t>
    </r>
  </si>
  <si>
    <r>
      <t xml:space="preserve">OLAĞANÜSTÜ YEDEKLER </t>
    </r>
    <r>
      <rPr>
        <sz val="14"/>
        <rFont val="Times New Roman"/>
        <family val="1"/>
      </rPr>
      <t>(EXTRAORDINARY RESERVES -BONUS)</t>
    </r>
  </si>
  <si>
    <r>
      <t xml:space="preserve">TEMETTÜ </t>
    </r>
    <r>
      <rPr>
        <sz val="14"/>
        <rFont val="Times New Roman"/>
        <family val="1"/>
      </rPr>
      <t>(DIVIDENDS - BONUS)</t>
    </r>
  </si>
  <si>
    <r>
      <t xml:space="preserve"> ARA TOPLAM </t>
    </r>
    <r>
      <rPr>
        <sz val="14"/>
        <rFont val="Times New Roman"/>
        <family val="1"/>
      </rPr>
      <t>(TOTAL)</t>
    </r>
  </si>
  <si>
    <r>
      <t xml:space="preserve">ENFLASYON DÜZELTME FARKLARI </t>
    </r>
    <r>
      <rPr>
        <sz val="14"/>
        <rFont val="Times New Roman"/>
        <family val="1"/>
      </rPr>
      <t>(INFLATION ADJUSTMENT DIFFERENCES)</t>
    </r>
  </si>
  <si>
    <r>
      <t>MDVYDF</t>
    </r>
    <r>
      <rPr>
        <sz val="14"/>
        <rFont val="Times New Roman"/>
        <family val="1"/>
      </rPr>
      <t xml:space="preserve"> (PP&amp;E REVALUATION FUND)</t>
    </r>
  </si>
  <si>
    <r>
      <t xml:space="preserve"> ARA TOPLAM    </t>
    </r>
    <r>
      <rPr>
        <sz val="14"/>
        <rFont val="Times New Roman"/>
        <family val="1"/>
      </rPr>
      <t>(TOTAL)</t>
    </r>
  </si>
  <si>
    <t>TOTAL CURRENT PAID-IN CAPITAL</t>
  </si>
  <si>
    <t>KURULUŞ SERMAYESİ</t>
  </si>
  <si>
    <t>-</t>
  </si>
  <si>
    <r>
      <t xml:space="preserve">TOPLAM  </t>
    </r>
    <r>
      <rPr>
        <sz val="14"/>
        <rFont val="Times New Roman"/>
        <family val="1"/>
      </rPr>
      <t>(TOTAL)</t>
    </r>
  </si>
  <si>
    <t>NAKİT OLARAK DAĞITILAN TEMETTÜ</t>
  </si>
  <si>
    <t>CASH DIVIDEND</t>
  </si>
  <si>
    <t>NET KAR</t>
  </si>
  <si>
    <t>HİSSE SENEDİ OLARAK
DAĞITILAN TEMETTÜ</t>
  </si>
  <si>
    <t>Brüt Toplam Tutar</t>
  </si>
  <si>
    <t>NET PROFIT</t>
  </si>
  <si>
    <t>STOCK DIVIDEND (BONUS SHARES)</t>
  </si>
  <si>
    <t>Gross Total</t>
  </si>
  <si>
    <t>Nakit Temettü</t>
  </si>
  <si>
    <t>YIL</t>
  </si>
  <si>
    <t>Oran (%)</t>
  </si>
  <si>
    <t>Ödeme Tarihi</t>
  </si>
  <si>
    <t>YEAR</t>
  </si>
  <si>
    <t>Ratio (%)</t>
  </si>
  <si>
    <t>Ex-Dividend Date</t>
  </si>
  <si>
    <t>SERMAYE ARTIRIMLARININ  KAYNAĞI (RESOURCES OF CAPITAL INCREASE) - TL</t>
  </si>
  <si>
    <t>KAYITLI SERMAYE TAVANI (TL)  (AUTHORIZED CAPITAL)</t>
  </si>
  <si>
    <t>ARTIRIM
TUTARI (TL) (AMOUNT OF ADDITION)</t>
  </si>
  <si>
    <t>SERMAYENİN 200 TL'NDAN 500 TL'NA YÜKSELTİLMESİ</t>
  </si>
  <si>
    <t>SERMAYENİN 500 TL'NDAN 1,000 TL'NA YÜKSELTİLMESİ</t>
  </si>
  <si>
    <t>SERMAYENİN 1,000 TL'NDAN 3,000 TL'NA YÜKSELTİLMESİ</t>
  </si>
  <si>
    <t>SERMAYENİN 3,000 TL'NDAN 10,500 TL'NA YÜKSELTİLMESİ</t>
  </si>
  <si>
    <t>SERMAYENİN 10,500 TL'NDAN 100,000 TL'NA YÜKSELTİLMESİ</t>
  </si>
  <si>
    <t>SERMAYENİN 100,000 TL'NDAN 250,000 TL'NA YÜKSELTİLMESİ</t>
  </si>
  <si>
    <t>SERMAYENİN 250,000 TL'NDAN 1,500,000 TL'NA YÜKSELTİLMESİ</t>
  </si>
  <si>
    <t>SERMAYENİN 1,500,000 TL'NDAN 4,500,000 TL'NA YÜKSELTİLMESİ</t>
  </si>
  <si>
    <t>SERMAYENİN 4,500,000 TL'NDAN 9,000,000 TL'NA YÜKSELTİLMESİ</t>
  </si>
  <si>
    <t>SERMAYENİN 9,000,000 TL'NDAN 13,500,000 TL'NA YÜKSELTİLMESİ</t>
  </si>
  <si>
    <t>SERMAYENİN 13,500,000 TL'NDAN 24,300,000 TL'NA YÜKSELTİLMESİ</t>
  </si>
  <si>
    <t>SERMAYE TAVANI 45.000.000 TL 100.000.000 TL</t>
  </si>
  <si>
    <t>SERMAYE TAVANI 100.000.000 TL</t>
  </si>
  <si>
    <t>1 TL Nominal Değerli Bir Adet Hisse Senedine Ödenen</t>
  </si>
  <si>
    <t>Paid Per Stock With a Nominal Value of TL 1</t>
  </si>
  <si>
    <t>TL</t>
  </si>
  <si>
    <t>Tutar (TL)</t>
  </si>
  <si>
    <t>Brüt (TL)</t>
  </si>
  <si>
    <t>Net (TL)</t>
  </si>
  <si>
    <t>Amount (TL)</t>
  </si>
  <si>
    <t>Gross (TL)</t>
  </si>
  <si>
    <t>x</t>
  </si>
  <si>
    <t>SERMAYE TAVANI 100.000.000-1.500.000.000.00 TL</t>
  </si>
  <si>
    <t>1.500.000.000.00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</si>
</sst>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#,##0.0000"/>
  </numFmts>
  <fonts count="14">
    <font>
      <sz val="10"/>
      <name val="Arial"/>
      <charset val="162"/>
    </font>
    <font>
      <sz val="10"/>
      <name val="Arial"/>
      <charset val="162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MS Sans Serif"/>
    </font>
    <font>
      <sz val="11"/>
      <color indexed="1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13">
    <xf numFmtId="0" fontId="0" fillId="0" borderId="0" xfId="0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vertical="top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3" fontId="8" fillId="0" borderId="3" xfId="1" applyNumberFormat="1" applyFont="1" applyFill="1" applyBorder="1"/>
    <xf numFmtId="14" fontId="8" fillId="0" borderId="3" xfId="0" applyNumberFormat="1" applyFont="1" applyBorder="1" applyAlignment="1">
      <alignment horizontal="center"/>
    </xf>
    <xf numFmtId="4" fontId="8" fillId="0" borderId="3" xfId="1" applyNumberFormat="1" applyFont="1" applyFill="1" applyBorder="1"/>
    <xf numFmtId="4" fontId="7" fillId="0" borderId="3" xfId="1" applyNumberFormat="1" applyFont="1" applyFill="1" applyBorder="1"/>
    <xf numFmtId="165" fontId="8" fillId="0" borderId="3" xfId="1" applyNumberFormat="1" applyFont="1" applyFill="1" applyBorder="1"/>
    <xf numFmtId="165" fontId="8" fillId="0" borderId="3" xfId="0" applyNumberFormat="1" applyFont="1" applyBorder="1"/>
    <xf numFmtId="165" fontId="8" fillId="0" borderId="0" xfId="0" applyNumberFormat="1" applyFont="1"/>
    <xf numFmtId="0" fontId="8" fillId="0" borderId="0" xfId="0" applyFont="1"/>
    <xf numFmtId="0" fontId="9" fillId="0" borderId="0" xfId="0" applyFont="1"/>
    <xf numFmtId="0" fontId="8" fillId="0" borderId="3" xfId="0" applyFont="1" applyBorder="1" applyAlignment="1">
      <alignment wrapText="1"/>
    </xf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horizontal="left"/>
    </xf>
    <xf numFmtId="4" fontId="7" fillId="0" borderId="3" xfId="0" applyNumberFormat="1" applyFont="1" applyBorder="1"/>
    <xf numFmtId="4" fontId="7" fillId="0" borderId="0" xfId="0" applyNumberFormat="1" applyFont="1"/>
    <xf numFmtId="4" fontId="3" fillId="0" borderId="0" xfId="0" applyNumberFormat="1" applyFont="1"/>
    <xf numFmtId="0" fontId="3" fillId="0" borderId="0" xfId="0" applyFont="1"/>
    <xf numFmtId="165" fontId="8" fillId="0" borderId="0" xfId="1" applyNumberFormat="1" applyFont="1" applyFill="1" applyBorder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2" applyFont="1" applyAlignment="1">
      <alignment horizontal="centerContinuous"/>
    </xf>
    <xf numFmtId="4" fontId="10" fillId="0" borderId="0" xfId="2" applyNumberFormat="1" applyFont="1" applyAlignment="1">
      <alignment horizontal="centerContinuous"/>
    </xf>
    <xf numFmtId="4" fontId="10" fillId="0" borderId="0" xfId="0" applyNumberFormat="1" applyFont="1" applyAlignment="1">
      <alignment horizontal="centerContinuous"/>
    </xf>
    <xf numFmtId="4" fontId="11" fillId="0" borderId="0" xfId="0" applyNumberFormat="1" applyFont="1" applyAlignment="1">
      <alignment horizontal="centerContinuous"/>
    </xf>
    <xf numFmtId="4" fontId="10" fillId="0" borderId="4" xfId="2" applyNumberFormat="1" applyFont="1" applyBorder="1" applyAlignment="1">
      <alignment horizontal="centerContinuous"/>
    </xf>
    <xf numFmtId="4" fontId="11" fillId="0" borderId="6" xfId="2" applyNumberFormat="1" applyFont="1" applyBorder="1" applyAlignment="1">
      <alignment horizontal="centerContinuous"/>
    </xf>
    <xf numFmtId="4" fontId="10" fillId="0" borderId="5" xfId="0" quotePrefix="1" applyNumberFormat="1" applyFont="1" applyBorder="1" applyAlignment="1">
      <alignment horizontal="centerContinuous"/>
    </xf>
    <xf numFmtId="0" fontId="13" fillId="0" borderId="0" xfId="0" applyFont="1" applyAlignment="1">
      <alignment horizontal="center" wrapText="1"/>
    </xf>
    <xf numFmtId="0" fontId="11" fillId="0" borderId="0" xfId="2" applyFont="1"/>
    <xf numFmtId="4" fontId="11" fillId="0" borderId="11" xfId="2" applyNumberFormat="1" applyFont="1" applyBorder="1" applyAlignment="1">
      <alignment horizontal="centerContinuous" vertical="top"/>
    </xf>
    <xf numFmtId="4" fontId="11" fillId="0" borderId="1" xfId="2" applyNumberFormat="1" applyFont="1" applyBorder="1" applyAlignment="1">
      <alignment horizontal="centerContinuous"/>
    </xf>
    <xf numFmtId="4" fontId="10" fillId="0" borderId="12" xfId="0" quotePrefix="1" applyNumberFormat="1" applyFont="1" applyBorder="1" applyAlignment="1">
      <alignment horizontal="centerContinuous"/>
    </xf>
    <xf numFmtId="0" fontId="10" fillId="0" borderId="4" xfId="2" applyFont="1" applyBorder="1" applyAlignment="1">
      <alignment horizontal="centerContinuous"/>
    </xf>
    <xf numFmtId="4" fontId="10" fillId="0" borderId="5" xfId="2" applyNumberFormat="1" applyFont="1" applyBorder="1" applyAlignment="1">
      <alignment horizontal="centerContinuous"/>
    </xf>
    <xf numFmtId="4" fontId="10" fillId="0" borderId="4" xfId="0" applyNumberFormat="1" applyFont="1" applyBorder="1" applyAlignment="1">
      <alignment horizontal="centerContinuous" wrapText="1"/>
    </xf>
    <xf numFmtId="4" fontId="11" fillId="0" borderId="5" xfId="0" applyNumberFormat="1" applyFont="1" applyBorder="1" applyAlignment="1">
      <alignment horizontal="centerContinuous"/>
    </xf>
    <xf numFmtId="4" fontId="10" fillId="0" borderId="9" xfId="2" quotePrefix="1" applyNumberFormat="1" applyFont="1" applyBorder="1" applyAlignment="1">
      <alignment horizontal="centerContinuous" wrapText="1"/>
    </xf>
    <xf numFmtId="0" fontId="11" fillId="0" borderId="11" xfId="2" applyFont="1" applyBorder="1" applyAlignment="1">
      <alignment horizontal="centerContinuous" vertical="top"/>
    </xf>
    <xf numFmtId="4" fontId="11" fillId="0" borderId="12" xfId="2" applyNumberFormat="1" applyFont="1" applyBorder="1" applyAlignment="1">
      <alignment horizontal="centerContinuous" vertical="top"/>
    </xf>
    <xf numFmtId="4" fontId="11" fillId="0" borderId="11" xfId="0" applyNumberFormat="1" applyFont="1" applyBorder="1" applyAlignment="1">
      <alignment horizontal="centerContinuous" vertical="top" wrapText="1"/>
    </xf>
    <xf numFmtId="4" fontId="11" fillId="0" borderId="12" xfId="0" applyNumberFormat="1" applyFont="1" applyBorder="1" applyAlignment="1">
      <alignment horizontal="centerContinuous" vertical="top"/>
    </xf>
    <xf numFmtId="4" fontId="11" fillId="0" borderId="10" xfId="2" quotePrefix="1" applyNumberFormat="1" applyFont="1" applyBorder="1" applyAlignment="1">
      <alignment horizontal="centerContinuous" vertical="top"/>
    </xf>
    <xf numFmtId="4" fontId="10" fillId="0" borderId="12" xfId="0" quotePrefix="1" applyNumberFormat="1" applyFont="1" applyBorder="1" applyAlignment="1">
      <alignment horizontal="centerContinuous" vertical="top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Continuous" vertical="center"/>
    </xf>
    <xf numFmtId="4" fontId="10" fillId="0" borderId="9" xfId="2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9" xfId="0" quotePrefix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top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10" xfId="0" applyFont="1" applyBorder="1" applyAlignment="1">
      <alignment horizontal="centerContinuous" vertical="center"/>
    </xf>
    <xf numFmtId="4" fontId="11" fillId="0" borderId="10" xfId="2" applyNumberFormat="1" applyFont="1" applyBorder="1" applyAlignment="1">
      <alignment horizontal="center" vertical="center"/>
    </xf>
    <xf numFmtId="4" fontId="11" fillId="0" borderId="10" xfId="2" quotePrefix="1" applyNumberFormat="1" applyFont="1" applyBorder="1" applyAlignment="1">
      <alignment horizontal="center" vertical="center"/>
    </xf>
    <xf numFmtId="4" fontId="11" fillId="0" borderId="10" xfId="0" quotePrefix="1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0" fontId="11" fillId="0" borderId="10" xfId="0" quotePrefix="1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4" fontId="11" fillId="0" borderId="3" xfId="0" applyNumberFormat="1" applyFont="1" applyBorder="1"/>
    <xf numFmtId="166" fontId="11" fillId="0" borderId="3" xfId="0" applyNumberFormat="1" applyFont="1" applyBorder="1"/>
    <xf numFmtId="14" fontId="11" fillId="0" borderId="3" xfId="0" applyNumberFormat="1" applyFont="1" applyBorder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wrapText="1"/>
    </xf>
    <xf numFmtId="14" fontId="11" fillId="0" borderId="3" xfId="0" applyNumberFormat="1" applyFont="1" applyBorder="1" applyAlignment="1">
      <alignment horizontal="right"/>
    </xf>
    <xf numFmtId="0" fontId="8" fillId="2" borderId="3" xfId="0" applyFont="1" applyFill="1" applyBorder="1"/>
    <xf numFmtId="4" fontId="8" fillId="0" borderId="3" xfId="1" applyNumberFormat="1" applyFont="1" applyFill="1" applyBorder="1" applyAlignment="1">
      <alignment horizontal="right"/>
    </xf>
    <xf numFmtId="4" fontId="11" fillId="0" borderId="10" xfId="2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_AKBANK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T26"/>
  <sheetViews>
    <sheetView zoomScale="85" zoomScaleNormal="85" workbookViewId="0">
      <pane xSplit="3" ySplit="7" topLeftCell="D20" activePane="bottomRight" state="frozen"/>
      <selection pane="topRight"/>
      <selection pane="bottomLeft"/>
      <selection pane="bottomRight" activeCell="J24" sqref="J24"/>
    </sheetView>
  </sheetViews>
  <sheetFormatPr defaultColWidth="9.21875" defaultRowHeight="15.6"/>
  <cols>
    <col min="1" max="1" width="54.21875" style="32" customWidth="1"/>
    <col min="2" max="2" width="24" style="32" hidden="1" customWidth="1"/>
    <col min="3" max="3" width="15.21875" style="32" hidden="1" customWidth="1"/>
    <col min="4" max="4" width="21.21875" style="32" customWidth="1"/>
    <col min="5" max="5" width="21.77734375" style="32" customWidth="1"/>
    <col min="6" max="6" width="21.44140625" style="32" bestFit="1" customWidth="1"/>
    <col min="7" max="7" width="12.77734375" style="32" customWidth="1"/>
    <col min="8" max="8" width="15.77734375" style="32" customWidth="1"/>
    <col min="9" max="9" width="27.21875" style="46" customWidth="1"/>
    <col min="10" max="10" width="19.21875" style="32" customWidth="1"/>
    <col min="11" max="13" width="25.21875" style="32" customWidth="1"/>
    <col min="14" max="14" width="20" style="32" customWidth="1"/>
    <col min="15" max="15" width="23.21875" style="32" customWidth="1"/>
    <col min="16" max="16" width="26.44140625" style="32" hidden="1" customWidth="1"/>
    <col min="17" max="17" width="28.21875" style="32" hidden="1" customWidth="1"/>
    <col min="18" max="18" width="25.21875" style="32" hidden="1" customWidth="1"/>
    <col min="19" max="19" width="18.21875" style="32" hidden="1" customWidth="1"/>
    <col min="20" max="21" width="16.5546875" style="32" hidden="1" customWidth="1"/>
    <col min="22" max="16384" width="9.21875" style="32"/>
  </cols>
  <sheetData>
    <row r="4" spans="1:20" s="5" customFormat="1" ht="32.25" customHeight="1">
      <c r="A4" s="1" t="s">
        <v>1</v>
      </c>
      <c r="B4" s="2"/>
      <c r="C4" s="2"/>
      <c r="D4" s="2"/>
      <c r="E4" s="2"/>
      <c r="F4" s="2"/>
      <c r="G4" s="2"/>
      <c r="H4" s="2"/>
      <c r="I4" s="2"/>
      <c r="J4" s="102" t="s">
        <v>59</v>
      </c>
      <c r="K4" s="102"/>
      <c r="L4" s="102"/>
      <c r="M4" s="102"/>
      <c r="N4" s="102"/>
      <c r="O4" s="102"/>
      <c r="P4" s="102"/>
      <c r="Q4" s="102"/>
      <c r="R4" s="3" t="s">
        <v>2</v>
      </c>
      <c r="S4" s="4" t="s">
        <v>3</v>
      </c>
    </row>
    <row r="5" spans="1:20" s="5" customFormat="1" ht="33.75" customHeight="1">
      <c r="A5" s="6"/>
      <c r="B5" s="7"/>
      <c r="C5" s="8"/>
      <c r="D5" s="9"/>
      <c r="E5" s="9"/>
      <c r="F5" s="10"/>
      <c r="G5" s="10"/>
      <c r="H5" s="103" t="s">
        <v>35</v>
      </c>
      <c r="I5" s="104"/>
      <c r="J5" s="104"/>
      <c r="K5" s="104"/>
      <c r="L5" s="104"/>
      <c r="M5" s="104"/>
      <c r="N5" s="104"/>
      <c r="O5" s="105"/>
      <c r="P5" s="11"/>
      <c r="Q5" s="11"/>
      <c r="R5" s="12"/>
      <c r="S5" s="12"/>
    </row>
    <row r="6" spans="1:20" s="5" customFormat="1" ht="63" customHeight="1">
      <c r="A6" s="13"/>
      <c r="B6" s="14"/>
      <c r="C6" s="15"/>
      <c r="D6" s="106" t="s">
        <v>36</v>
      </c>
      <c r="E6" s="106" t="s">
        <v>37</v>
      </c>
      <c r="F6" s="108" t="s">
        <v>4</v>
      </c>
      <c r="G6" s="109"/>
      <c r="H6" s="110" t="s">
        <v>5</v>
      </c>
      <c r="I6" s="110"/>
      <c r="J6" s="110"/>
      <c r="K6" s="111"/>
      <c r="L6" s="112" t="s">
        <v>6</v>
      </c>
      <c r="M6" s="110"/>
      <c r="N6" s="111"/>
      <c r="O6" s="16" t="s">
        <v>0</v>
      </c>
      <c r="P6" s="17"/>
      <c r="Q6" s="18"/>
      <c r="R6" s="19"/>
      <c r="S6" s="19"/>
      <c r="T6" s="19"/>
    </row>
    <row r="7" spans="1:20" s="5" customFormat="1" ht="106.2">
      <c r="A7" s="20"/>
      <c r="B7" s="17"/>
      <c r="C7" s="17"/>
      <c r="D7" s="107"/>
      <c r="E7" s="107"/>
      <c r="F7" s="17" t="s">
        <v>7</v>
      </c>
      <c r="G7" s="17" t="s">
        <v>8</v>
      </c>
      <c r="H7" s="17" t="s">
        <v>9</v>
      </c>
      <c r="I7" s="17" t="s">
        <v>10</v>
      </c>
      <c r="J7" s="17" t="s">
        <v>11</v>
      </c>
      <c r="K7" s="17" t="s">
        <v>12</v>
      </c>
      <c r="L7" s="17" t="s">
        <v>13</v>
      </c>
      <c r="M7" s="17" t="s">
        <v>14</v>
      </c>
      <c r="N7" s="17" t="s">
        <v>15</v>
      </c>
      <c r="O7" s="21" t="s">
        <v>16</v>
      </c>
      <c r="P7" s="18"/>
      <c r="Q7" s="18"/>
      <c r="R7" s="19"/>
      <c r="S7" s="19"/>
      <c r="T7" s="19"/>
    </row>
    <row r="8" spans="1:20" ht="40.049999999999997" customHeight="1">
      <c r="A8" s="22" t="s">
        <v>17</v>
      </c>
      <c r="B8" s="22"/>
      <c r="C8" s="22"/>
      <c r="D8" s="23" t="s">
        <v>18</v>
      </c>
      <c r="E8" s="24">
        <v>200</v>
      </c>
      <c r="F8" s="25">
        <v>30322</v>
      </c>
      <c r="G8" s="23">
        <v>665</v>
      </c>
      <c r="H8" s="26">
        <v>200</v>
      </c>
      <c r="I8" s="26">
        <v>0</v>
      </c>
      <c r="J8" s="26">
        <v>0</v>
      </c>
      <c r="K8" s="27">
        <f t="shared" ref="K8:K21" si="0">+SUM(H8:J8)</f>
        <v>200</v>
      </c>
      <c r="L8" s="26">
        <v>0</v>
      </c>
      <c r="M8" s="26">
        <v>0</v>
      </c>
      <c r="N8" s="27">
        <f t="shared" ref="N8:N21" si="1">+M8+L8</f>
        <v>0</v>
      </c>
      <c r="O8" s="27">
        <f t="shared" ref="O8" si="2">+N8+K8</f>
        <v>200</v>
      </c>
      <c r="P8" s="28">
        <v>188.24</v>
      </c>
      <c r="Q8" s="29">
        <f t="shared" ref="Q8:Q19" si="3">+E8/P8</f>
        <v>1.0624734381640459</v>
      </c>
      <c r="R8" s="30">
        <f>+K8/P8</f>
        <v>1.0624734381640459</v>
      </c>
      <c r="S8" s="30">
        <f>+H8/P8</f>
        <v>1.0624734381640459</v>
      </c>
      <c r="T8" s="31"/>
    </row>
    <row r="9" spans="1:20" ht="40.049999999999997" customHeight="1">
      <c r="A9" s="33" t="s">
        <v>38</v>
      </c>
      <c r="B9" s="22"/>
      <c r="C9" s="22"/>
      <c r="D9" s="23" t="s">
        <v>18</v>
      </c>
      <c r="E9" s="24">
        <v>300</v>
      </c>
      <c r="F9" s="25">
        <v>32056</v>
      </c>
      <c r="G9" s="23">
        <v>1864</v>
      </c>
      <c r="H9" s="26">
        <v>122.25</v>
      </c>
      <c r="I9" s="26">
        <v>0</v>
      </c>
      <c r="J9" s="26">
        <v>0</v>
      </c>
      <c r="K9" s="27">
        <f t="shared" si="0"/>
        <v>122.25</v>
      </c>
      <c r="L9" s="26">
        <v>0</v>
      </c>
      <c r="M9" s="26">
        <v>177.75</v>
      </c>
      <c r="N9" s="27">
        <f t="shared" si="1"/>
        <v>177.75</v>
      </c>
      <c r="O9" s="27">
        <f t="shared" ref="O9:O21" si="4">+N9+K9</f>
        <v>300</v>
      </c>
      <c r="P9" s="28">
        <v>943.34</v>
      </c>
      <c r="Q9" s="29">
        <f t="shared" si="3"/>
        <v>0.31801895392965418</v>
      </c>
      <c r="R9" s="30">
        <f t="shared" ref="R9:R19" si="5">+K9/P9</f>
        <v>0.1295927237263341</v>
      </c>
      <c r="S9" s="30">
        <f t="shared" ref="S9:S19" si="6">+H9/P9</f>
        <v>0.1295927237263341</v>
      </c>
      <c r="T9" s="31"/>
    </row>
    <row r="10" spans="1:20" ht="40.049999999999997" customHeight="1">
      <c r="A10" s="33" t="s">
        <v>39</v>
      </c>
      <c r="B10" s="22"/>
      <c r="C10" s="22"/>
      <c r="D10" s="23" t="s">
        <v>18</v>
      </c>
      <c r="E10" s="24">
        <v>500</v>
      </c>
      <c r="F10" s="25">
        <v>32203</v>
      </c>
      <c r="G10" s="23">
        <v>1967</v>
      </c>
      <c r="H10" s="26">
        <v>500</v>
      </c>
      <c r="I10" s="26">
        <v>0</v>
      </c>
      <c r="J10" s="26">
        <v>0</v>
      </c>
      <c r="K10" s="27">
        <f t="shared" si="0"/>
        <v>500</v>
      </c>
      <c r="L10" s="26">
        <v>0</v>
      </c>
      <c r="M10" s="26">
        <v>0</v>
      </c>
      <c r="N10" s="27">
        <f t="shared" si="1"/>
        <v>0</v>
      </c>
      <c r="O10" s="27">
        <f t="shared" si="4"/>
        <v>500</v>
      </c>
      <c r="P10" s="28">
        <v>1184.74</v>
      </c>
      <c r="Q10" s="29">
        <f t="shared" si="3"/>
        <v>0.42203352634333269</v>
      </c>
      <c r="R10" s="30">
        <f t="shared" si="5"/>
        <v>0.42203352634333269</v>
      </c>
      <c r="S10" s="30">
        <f t="shared" si="6"/>
        <v>0.42203352634333269</v>
      </c>
      <c r="T10" s="31"/>
    </row>
    <row r="11" spans="1:20" ht="40.049999999999997" customHeight="1">
      <c r="A11" s="33" t="s">
        <v>40</v>
      </c>
      <c r="B11" s="22"/>
      <c r="C11" s="22"/>
      <c r="D11" s="23" t="s">
        <v>18</v>
      </c>
      <c r="E11" s="24">
        <v>2000</v>
      </c>
      <c r="F11" s="25">
        <v>32766</v>
      </c>
      <c r="G11" s="23">
        <v>2358</v>
      </c>
      <c r="H11" s="26">
        <v>2000</v>
      </c>
      <c r="I11" s="26">
        <v>0</v>
      </c>
      <c r="J11" s="26">
        <v>0</v>
      </c>
      <c r="K11" s="27">
        <f t="shared" si="0"/>
        <v>2000</v>
      </c>
      <c r="L11" s="26">
        <v>0</v>
      </c>
      <c r="M11" s="26">
        <v>0</v>
      </c>
      <c r="N11" s="27">
        <f t="shared" si="1"/>
        <v>0</v>
      </c>
      <c r="O11" s="27">
        <f t="shared" si="4"/>
        <v>2000</v>
      </c>
      <c r="P11" s="28">
        <v>2245</v>
      </c>
      <c r="Q11" s="29">
        <f t="shared" si="3"/>
        <v>0.89086859688195996</v>
      </c>
      <c r="R11" s="30">
        <f t="shared" si="5"/>
        <v>0.89086859688195996</v>
      </c>
      <c r="S11" s="30">
        <f t="shared" si="6"/>
        <v>0.89086859688195996</v>
      </c>
      <c r="T11" s="31"/>
    </row>
    <row r="12" spans="1:20" ht="40.049999999999997" customHeight="1">
      <c r="A12" s="33" t="s">
        <v>41</v>
      </c>
      <c r="B12" s="22"/>
      <c r="C12" s="22"/>
      <c r="D12" s="23" t="s">
        <v>18</v>
      </c>
      <c r="E12" s="24">
        <v>7500</v>
      </c>
      <c r="F12" s="25">
        <v>34333</v>
      </c>
      <c r="G12" s="23">
        <v>3438</v>
      </c>
      <c r="H12" s="26">
        <v>0</v>
      </c>
      <c r="I12" s="26">
        <v>0</v>
      </c>
      <c r="J12" s="26">
        <v>0</v>
      </c>
      <c r="K12" s="27">
        <f t="shared" si="0"/>
        <v>0</v>
      </c>
      <c r="L12" s="26">
        <v>0</v>
      </c>
      <c r="M12" s="26">
        <v>7500</v>
      </c>
      <c r="N12" s="27">
        <f t="shared" si="1"/>
        <v>7500</v>
      </c>
      <c r="O12" s="27">
        <f t="shared" si="4"/>
        <v>7500</v>
      </c>
      <c r="P12" s="28">
        <v>14379</v>
      </c>
      <c r="Q12" s="29">
        <f t="shared" si="3"/>
        <v>0.52159399123722094</v>
      </c>
      <c r="R12" s="30">
        <f t="shared" si="5"/>
        <v>0</v>
      </c>
      <c r="S12" s="30">
        <f t="shared" si="6"/>
        <v>0</v>
      </c>
      <c r="T12" s="31"/>
    </row>
    <row r="13" spans="1:20" ht="40.049999999999997" customHeight="1">
      <c r="A13" s="33" t="s">
        <v>42</v>
      </c>
      <c r="B13" s="22"/>
      <c r="C13" s="22"/>
      <c r="D13" s="23" t="s">
        <v>18</v>
      </c>
      <c r="E13" s="24">
        <v>89500</v>
      </c>
      <c r="F13" s="25">
        <v>34950</v>
      </c>
      <c r="G13" s="23">
        <v>3867</v>
      </c>
      <c r="H13" s="26">
        <v>56000</v>
      </c>
      <c r="I13" s="26">
        <v>0</v>
      </c>
      <c r="J13" s="26">
        <v>0</v>
      </c>
      <c r="K13" s="27">
        <f t="shared" si="0"/>
        <v>56000</v>
      </c>
      <c r="L13" s="26">
        <v>0</v>
      </c>
      <c r="M13" s="26">
        <v>33500</v>
      </c>
      <c r="N13" s="27">
        <f t="shared" si="1"/>
        <v>33500</v>
      </c>
      <c r="O13" s="27">
        <f t="shared" si="4"/>
        <v>89500</v>
      </c>
      <c r="P13" s="28">
        <v>47411</v>
      </c>
      <c r="Q13" s="29">
        <f t="shared" si="3"/>
        <v>1.8877475691295269</v>
      </c>
      <c r="R13" s="30">
        <f t="shared" si="5"/>
        <v>1.1811604901816035</v>
      </c>
      <c r="S13" s="30">
        <f t="shared" si="6"/>
        <v>1.1811604901816035</v>
      </c>
      <c r="T13" s="31"/>
    </row>
    <row r="14" spans="1:20" ht="40.049999999999997" customHeight="1">
      <c r="A14" s="33" t="s">
        <v>43</v>
      </c>
      <c r="B14" s="22"/>
      <c r="C14" s="22"/>
      <c r="D14" s="23" t="s">
        <v>18</v>
      </c>
      <c r="E14" s="24">
        <v>150000</v>
      </c>
      <c r="F14" s="25">
        <v>35279</v>
      </c>
      <c r="G14" s="23">
        <v>4094</v>
      </c>
      <c r="H14" s="26">
        <v>30000</v>
      </c>
      <c r="I14" s="26">
        <v>0</v>
      </c>
      <c r="J14" s="26">
        <v>0</v>
      </c>
      <c r="K14" s="27">
        <f t="shared" si="0"/>
        <v>30000</v>
      </c>
      <c r="L14" s="26">
        <v>0</v>
      </c>
      <c r="M14" s="26">
        <v>120000</v>
      </c>
      <c r="N14" s="27">
        <f t="shared" si="1"/>
        <v>120000</v>
      </c>
      <c r="O14" s="27">
        <f t="shared" si="4"/>
        <v>150000</v>
      </c>
      <c r="P14" s="28">
        <v>83034</v>
      </c>
      <c r="Q14" s="29">
        <f t="shared" si="3"/>
        <v>1.8064889081581039</v>
      </c>
      <c r="R14" s="30">
        <f t="shared" si="5"/>
        <v>0.3612977816316208</v>
      </c>
      <c r="S14" s="30">
        <f t="shared" si="6"/>
        <v>0.3612977816316208</v>
      </c>
      <c r="T14" s="31"/>
    </row>
    <row r="15" spans="1:20" ht="40.049999999999997" customHeight="1">
      <c r="A15" s="33" t="s">
        <v>44</v>
      </c>
      <c r="B15" s="22"/>
      <c r="C15" s="22"/>
      <c r="D15" s="26">
        <v>6000000</v>
      </c>
      <c r="E15" s="24">
        <v>1250000</v>
      </c>
      <c r="F15" s="25">
        <v>36570</v>
      </c>
      <c r="G15" s="23">
        <v>4982</v>
      </c>
      <c r="H15" s="26">
        <v>0</v>
      </c>
      <c r="I15" s="26">
        <v>0</v>
      </c>
      <c r="J15" s="26">
        <v>0</v>
      </c>
      <c r="K15" s="27">
        <f t="shared" si="0"/>
        <v>0</v>
      </c>
      <c r="L15" s="26">
        <v>0</v>
      </c>
      <c r="M15" s="26">
        <v>1250000</v>
      </c>
      <c r="N15" s="27">
        <f t="shared" si="1"/>
        <v>1250000</v>
      </c>
      <c r="O15" s="27">
        <f t="shared" si="4"/>
        <v>1250000</v>
      </c>
      <c r="P15" s="28">
        <v>564686</v>
      </c>
      <c r="Q15" s="29">
        <f t="shared" si="3"/>
        <v>2.2136196045235761</v>
      </c>
      <c r="R15" s="30">
        <f t="shared" si="5"/>
        <v>0</v>
      </c>
      <c r="S15" s="30">
        <f t="shared" si="6"/>
        <v>0</v>
      </c>
      <c r="T15" s="31"/>
    </row>
    <row r="16" spans="1:20" ht="40.049999999999997" customHeight="1">
      <c r="A16" s="33" t="s">
        <v>45</v>
      </c>
      <c r="B16" s="22"/>
      <c r="C16" s="22"/>
      <c r="D16" s="26">
        <v>6000000</v>
      </c>
      <c r="E16" s="24">
        <v>3000000</v>
      </c>
      <c r="F16" s="25">
        <v>37103</v>
      </c>
      <c r="G16" s="23">
        <v>5350</v>
      </c>
      <c r="H16" s="26">
        <v>0</v>
      </c>
      <c r="I16" s="26">
        <v>240992.32655</v>
      </c>
      <c r="J16" s="26">
        <v>0</v>
      </c>
      <c r="K16" s="27">
        <f t="shared" si="0"/>
        <v>240992.32655</v>
      </c>
      <c r="L16" s="26">
        <v>0</v>
      </c>
      <c r="M16" s="26">
        <v>2759007.6734500001</v>
      </c>
      <c r="N16" s="27">
        <f t="shared" si="1"/>
        <v>2759007.6734500001</v>
      </c>
      <c r="O16" s="27">
        <f t="shared" si="4"/>
        <v>3000000</v>
      </c>
      <c r="P16" s="28">
        <v>1326247</v>
      </c>
      <c r="Q16" s="29">
        <f t="shared" si="3"/>
        <v>2.2620220818595631</v>
      </c>
      <c r="R16" s="30">
        <f t="shared" si="5"/>
        <v>0.18170998807160355</v>
      </c>
      <c r="S16" s="30">
        <f t="shared" si="6"/>
        <v>0</v>
      </c>
      <c r="T16" s="31"/>
    </row>
    <row r="17" spans="1:46" ht="40.049999999999997" customHeight="1">
      <c r="A17" s="33" t="s">
        <v>46</v>
      </c>
      <c r="B17" s="22"/>
      <c r="C17" s="22"/>
      <c r="D17" s="26">
        <v>9000000</v>
      </c>
      <c r="E17" s="24">
        <v>4500000</v>
      </c>
      <c r="F17" s="25">
        <v>37901</v>
      </c>
      <c r="G17" s="23">
        <v>5901</v>
      </c>
      <c r="H17" s="26">
        <v>0</v>
      </c>
      <c r="I17" s="26">
        <v>0</v>
      </c>
      <c r="J17" s="26">
        <v>0</v>
      </c>
      <c r="K17" s="27">
        <f t="shared" si="0"/>
        <v>0</v>
      </c>
      <c r="L17" s="26">
        <v>0</v>
      </c>
      <c r="M17" s="26">
        <v>4500000</v>
      </c>
      <c r="N17" s="27">
        <f t="shared" si="1"/>
        <v>4500000</v>
      </c>
      <c r="O17" s="27">
        <f t="shared" si="4"/>
        <v>4500000</v>
      </c>
      <c r="P17" s="28">
        <v>1367643</v>
      </c>
      <c r="Q17" s="29">
        <f t="shared" si="3"/>
        <v>3.2903323455024447</v>
      </c>
      <c r="R17" s="30">
        <f t="shared" si="5"/>
        <v>0</v>
      </c>
      <c r="S17" s="30">
        <f t="shared" si="6"/>
        <v>0</v>
      </c>
      <c r="T17" s="31"/>
    </row>
    <row r="18" spans="1:46" ht="40.049999999999997" customHeight="1">
      <c r="A18" s="33" t="s">
        <v>47</v>
      </c>
      <c r="B18" s="22"/>
      <c r="C18" s="22"/>
      <c r="D18" s="26">
        <v>45000000</v>
      </c>
      <c r="E18" s="24">
        <v>4500000</v>
      </c>
      <c r="F18" s="25">
        <v>38208</v>
      </c>
      <c r="G18" s="23">
        <v>6110</v>
      </c>
      <c r="H18" s="26">
        <v>0</v>
      </c>
      <c r="I18" s="26">
        <v>0</v>
      </c>
      <c r="J18" s="26">
        <v>2700000</v>
      </c>
      <c r="K18" s="27">
        <f>+SUM(H18:J18)</f>
        <v>2700000</v>
      </c>
      <c r="L18" s="26">
        <v>1800000</v>
      </c>
      <c r="M18" s="26">
        <v>0</v>
      </c>
      <c r="N18" s="27">
        <f>+M18+L18</f>
        <v>1800000</v>
      </c>
      <c r="O18" s="27">
        <f>+N18+K18</f>
        <v>4500000</v>
      </c>
      <c r="P18" s="28">
        <v>1469451</v>
      </c>
      <c r="Q18" s="29">
        <f>+E18/P18</f>
        <v>3.0623681905691309</v>
      </c>
      <c r="R18" s="30">
        <f>+K18/P18</f>
        <v>1.8374209143414786</v>
      </c>
      <c r="S18" s="30">
        <f>+H18/P18</f>
        <v>0</v>
      </c>
      <c r="T18" s="31"/>
    </row>
    <row r="19" spans="1:46" ht="40.049999999999997" customHeight="1">
      <c r="A19" s="33" t="s">
        <v>48</v>
      </c>
      <c r="B19" s="22"/>
      <c r="C19" s="22"/>
      <c r="D19" s="26">
        <v>45000000</v>
      </c>
      <c r="E19" s="24">
        <v>10800000</v>
      </c>
      <c r="F19" s="25">
        <v>39455</v>
      </c>
      <c r="G19" s="23">
        <v>6972</v>
      </c>
      <c r="H19" s="26">
        <v>0</v>
      </c>
      <c r="I19" s="26">
        <v>0</v>
      </c>
      <c r="J19" s="26">
        <v>0</v>
      </c>
      <c r="K19" s="27">
        <f t="shared" si="0"/>
        <v>0</v>
      </c>
      <c r="L19" s="26">
        <v>10800000</v>
      </c>
      <c r="M19" s="26">
        <v>0</v>
      </c>
      <c r="N19" s="27">
        <f t="shared" si="1"/>
        <v>10800000</v>
      </c>
      <c r="O19" s="27">
        <f t="shared" si="4"/>
        <v>10800000</v>
      </c>
      <c r="P19" s="28">
        <v>1469451</v>
      </c>
      <c r="Q19" s="29">
        <f t="shared" si="3"/>
        <v>7.3496836573659143</v>
      </c>
      <c r="R19" s="30">
        <f t="shared" si="5"/>
        <v>0</v>
      </c>
      <c r="S19" s="30">
        <f t="shared" si="6"/>
        <v>0</v>
      </c>
      <c r="T19" s="31"/>
    </row>
    <row r="20" spans="1:46" ht="40.049999999999997" customHeight="1">
      <c r="A20" s="33" t="s">
        <v>49</v>
      </c>
      <c r="B20" s="22"/>
      <c r="C20" s="22"/>
      <c r="D20" s="26">
        <v>100000000</v>
      </c>
      <c r="E20" s="23" t="s">
        <v>18</v>
      </c>
      <c r="F20" s="25">
        <v>41185</v>
      </c>
      <c r="G20" s="23">
        <v>8166</v>
      </c>
      <c r="H20" s="26">
        <v>0</v>
      </c>
      <c r="I20" s="26">
        <v>0</v>
      </c>
      <c r="J20" s="26">
        <v>0</v>
      </c>
      <c r="K20" s="27">
        <f t="shared" si="0"/>
        <v>0</v>
      </c>
      <c r="L20" s="26">
        <v>0</v>
      </c>
      <c r="M20" s="26">
        <v>0</v>
      </c>
      <c r="N20" s="27">
        <f t="shared" si="1"/>
        <v>0</v>
      </c>
      <c r="O20" s="27">
        <f t="shared" si="4"/>
        <v>0</v>
      </c>
      <c r="P20" s="28"/>
      <c r="Q20" s="29"/>
      <c r="R20" s="30"/>
      <c r="S20" s="30"/>
      <c r="T20" s="31"/>
    </row>
    <row r="21" spans="1:46" ht="40.049999999999997" customHeight="1">
      <c r="A21" s="33" t="s">
        <v>50</v>
      </c>
      <c r="B21" s="22"/>
      <c r="C21" s="22"/>
      <c r="D21" s="26">
        <v>100000000</v>
      </c>
      <c r="E21" s="23" t="s">
        <v>18</v>
      </c>
      <c r="F21" s="25">
        <v>42488</v>
      </c>
      <c r="G21" s="23">
        <v>9064</v>
      </c>
      <c r="H21" s="26">
        <v>0</v>
      </c>
      <c r="I21" s="26">
        <v>0</v>
      </c>
      <c r="J21" s="26">
        <v>0</v>
      </c>
      <c r="K21" s="27">
        <f t="shared" si="0"/>
        <v>0</v>
      </c>
      <c r="L21" s="26">
        <v>0</v>
      </c>
      <c r="M21" s="26">
        <v>0</v>
      </c>
      <c r="N21" s="27">
        <f t="shared" si="1"/>
        <v>0</v>
      </c>
      <c r="O21" s="27">
        <f t="shared" si="4"/>
        <v>0</v>
      </c>
      <c r="P21" s="28"/>
      <c r="Q21" s="29"/>
      <c r="R21" s="30"/>
      <c r="S21" s="30"/>
      <c r="T21" s="31"/>
    </row>
    <row r="22" spans="1:46" ht="40.049999999999997" customHeight="1">
      <c r="A22" s="33" t="s">
        <v>50</v>
      </c>
      <c r="B22" s="22"/>
      <c r="C22" s="22"/>
      <c r="D22" s="26">
        <v>100000000</v>
      </c>
      <c r="E22" s="23" t="s">
        <v>18</v>
      </c>
      <c r="F22" s="25">
        <v>43936</v>
      </c>
      <c r="G22" s="23">
        <v>10059</v>
      </c>
      <c r="H22" s="26">
        <v>0</v>
      </c>
      <c r="I22" s="26">
        <v>0</v>
      </c>
      <c r="J22" s="26">
        <v>0</v>
      </c>
      <c r="K22" s="27">
        <f t="shared" ref="K22:K23" si="7">+SUM(H22:J22)</f>
        <v>0</v>
      </c>
      <c r="L22" s="26">
        <v>0</v>
      </c>
      <c r="M22" s="26">
        <v>0</v>
      </c>
      <c r="N22" s="27">
        <f t="shared" ref="N22:N23" si="8">+M22+L22</f>
        <v>0</v>
      </c>
      <c r="O22" s="27">
        <f t="shared" ref="O22:O23" si="9">+N22+K22</f>
        <v>0</v>
      </c>
      <c r="P22" s="28"/>
      <c r="Q22" s="29"/>
      <c r="R22" s="30"/>
      <c r="S22" s="30"/>
      <c r="T22" s="31"/>
    </row>
    <row r="23" spans="1:46" ht="40.049999999999997" customHeight="1">
      <c r="A23" s="33" t="s">
        <v>60</v>
      </c>
      <c r="B23" s="95"/>
      <c r="C23" s="95"/>
      <c r="D23" s="96" t="s">
        <v>61</v>
      </c>
      <c r="E23" s="23" t="s">
        <v>18</v>
      </c>
      <c r="F23" s="25">
        <v>45407</v>
      </c>
      <c r="G23" s="23">
        <v>11069</v>
      </c>
      <c r="H23" s="26">
        <v>0</v>
      </c>
      <c r="I23" s="26">
        <v>0</v>
      </c>
      <c r="J23" s="26">
        <v>0</v>
      </c>
      <c r="K23" s="27">
        <f t="shared" si="7"/>
        <v>0</v>
      </c>
      <c r="L23" s="26">
        <v>0</v>
      </c>
      <c r="M23" s="26">
        <v>0</v>
      </c>
      <c r="N23" s="27">
        <f t="shared" si="8"/>
        <v>0</v>
      </c>
      <c r="O23" s="27">
        <f t="shared" si="9"/>
        <v>0</v>
      </c>
      <c r="P23" s="28"/>
      <c r="Q23" s="29"/>
      <c r="R23" s="30"/>
      <c r="S23" s="30"/>
      <c r="T23" s="31"/>
    </row>
    <row r="24" spans="1:46" s="40" customFormat="1" ht="40.049999999999997" customHeight="1">
      <c r="A24" s="34" t="s">
        <v>19</v>
      </c>
      <c r="B24" s="34"/>
      <c r="C24" s="34"/>
      <c r="D24" s="34"/>
      <c r="E24" s="35">
        <f>SUM(E8:E23)</f>
        <v>24300000</v>
      </c>
      <c r="F24" s="36"/>
      <c r="G24" s="18"/>
      <c r="H24" s="37">
        <f t="shared" ref="H24:O24" si="10">SUM(H8:H23)</f>
        <v>88822.25</v>
      </c>
      <c r="I24" s="37">
        <f t="shared" si="10"/>
        <v>240992.32655</v>
      </c>
      <c r="J24" s="37">
        <f t="shared" si="10"/>
        <v>2700000</v>
      </c>
      <c r="K24" s="37">
        <f t="shared" si="10"/>
        <v>3029814.5765499999</v>
      </c>
      <c r="L24" s="37">
        <f t="shared" si="10"/>
        <v>12600000</v>
      </c>
      <c r="M24" s="37">
        <f t="shared" si="10"/>
        <v>8670185.4234500006</v>
      </c>
      <c r="N24" s="37">
        <f t="shared" si="10"/>
        <v>21270185.423450001</v>
      </c>
      <c r="O24" s="37">
        <f t="shared" si="10"/>
        <v>24300000</v>
      </c>
      <c r="P24" s="37"/>
      <c r="Q24" s="37">
        <f>SUM(Q8:Q19)</f>
        <v>25.087250863664476</v>
      </c>
      <c r="R24" s="37">
        <f>SUM(R8:R19)</f>
        <v>6.06655745934198</v>
      </c>
      <c r="S24" s="37">
        <f>SUM(S8:S19)</f>
        <v>4.0474265569288974</v>
      </c>
      <c r="T24" s="38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</row>
    <row r="25" spans="1:46" ht="18">
      <c r="A25" s="31"/>
      <c r="B25" s="41"/>
      <c r="C25" s="31"/>
      <c r="D25" s="31"/>
      <c r="E25" s="31"/>
      <c r="F25" s="31"/>
      <c r="G25" s="31"/>
      <c r="H25" s="31"/>
      <c r="I25" s="42"/>
      <c r="J25" s="43"/>
      <c r="K25" s="43"/>
      <c r="L25" s="43"/>
      <c r="M25" s="43"/>
      <c r="N25" s="43"/>
      <c r="O25" s="43"/>
      <c r="P25" s="43"/>
      <c r="Q25" s="43"/>
      <c r="R25" s="31"/>
      <c r="S25" s="31"/>
      <c r="T25" s="31"/>
      <c r="U25" s="31"/>
      <c r="V25" s="31"/>
    </row>
    <row r="26" spans="1:46" ht="21">
      <c r="A26" s="100"/>
      <c r="B26" s="101"/>
      <c r="C26" s="101"/>
      <c r="D26" s="101"/>
      <c r="E26" s="101"/>
      <c r="F26" s="101"/>
      <c r="G26" s="44"/>
      <c r="H26" s="44"/>
      <c r="I26" s="45"/>
      <c r="J26" s="44"/>
      <c r="K26" s="44"/>
      <c r="L26" s="44"/>
      <c r="M26" s="44"/>
      <c r="N26" s="44"/>
      <c r="O26" s="44"/>
    </row>
  </sheetData>
  <mergeCells count="8">
    <mergeCell ref="A26:F26"/>
    <mergeCell ref="J4:Q4"/>
    <mergeCell ref="H5:O5"/>
    <mergeCell ref="D6:D7"/>
    <mergeCell ref="E6:E7"/>
    <mergeCell ref="F6:G6"/>
    <mergeCell ref="H6:K6"/>
    <mergeCell ref="L6:N6"/>
  </mergeCells>
  <phoneticPr fontId="0" type="noConversion"/>
  <pageMargins left="0.75" right="0.75" top="1" bottom="1" header="0.5" footer="0.5"/>
  <headerFooter alignWithMargins="0">
    <oddFooter>&amp;L_x000D_&amp;1#&amp;"Aptos"&amp;11&amp;K0000FF Privacy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38"/>
  <sheetViews>
    <sheetView tabSelected="1" zoomScale="70" zoomScaleNormal="70" workbookViewId="0"/>
  </sheetViews>
  <sheetFormatPr defaultColWidth="9.21875" defaultRowHeight="13.8"/>
  <cols>
    <col min="1" max="1" width="9.21875" style="91"/>
    <col min="2" max="7" width="15.77734375" style="91" customWidth="1"/>
    <col min="8" max="8" width="18.21875" style="91" customWidth="1"/>
    <col min="9" max="9" width="11.44140625" style="91" bestFit="1" customWidth="1"/>
    <col min="10" max="16384" width="9.21875" style="91"/>
  </cols>
  <sheetData>
    <row r="2" spans="1:9" s="57" customFormat="1" ht="19.5" customHeight="1">
      <c r="A2" s="49"/>
      <c r="B2" s="50"/>
      <c r="C2" s="51"/>
      <c r="D2" s="52"/>
      <c r="E2" s="53" t="s">
        <v>20</v>
      </c>
      <c r="F2" s="54"/>
      <c r="G2" s="55"/>
      <c r="H2" s="47"/>
      <c r="I2" s="56"/>
    </row>
    <row r="3" spans="1:9" s="57" customFormat="1" ht="14.25" customHeight="1">
      <c r="A3" s="49"/>
      <c r="B3" s="50"/>
      <c r="C3" s="51"/>
      <c r="D3" s="52"/>
      <c r="E3" s="58" t="s">
        <v>21</v>
      </c>
      <c r="F3" s="59"/>
      <c r="G3" s="60"/>
      <c r="H3" s="47"/>
      <c r="I3" s="56"/>
    </row>
    <row r="4" spans="1:9" s="57" customFormat="1" ht="32.25" customHeight="1">
      <c r="A4" s="61" t="s">
        <v>22</v>
      </c>
      <c r="B4" s="62"/>
      <c r="C4" s="63" t="s">
        <v>23</v>
      </c>
      <c r="D4" s="64"/>
      <c r="E4" s="65" t="s">
        <v>24</v>
      </c>
      <c r="F4" s="63" t="s">
        <v>51</v>
      </c>
      <c r="G4" s="55"/>
      <c r="H4" s="47"/>
      <c r="I4" s="56"/>
    </row>
    <row r="5" spans="1:9" s="57" customFormat="1" ht="29.25" customHeight="1">
      <c r="A5" s="66" t="s">
        <v>25</v>
      </c>
      <c r="B5" s="67"/>
      <c r="C5" s="68" t="s">
        <v>26</v>
      </c>
      <c r="D5" s="69"/>
      <c r="E5" s="70" t="s">
        <v>27</v>
      </c>
      <c r="F5" s="68" t="s">
        <v>52</v>
      </c>
      <c r="G5" s="71"/>
      <c r="H5" s="72" t="s">
        <v>28</v>
      </c>
      <c r="I5" s="56"/>
    </row>
    <row r="6" spans="1:9" s="80" customFormat="1" ht="13.95" customHeight="1">
      <c r="A6" s="73" t="s">
        <v>29</v>
      </c>
      <c r="B6" s="74" t="s">
        <v>53</v>
      </c>
      <c r="C6" s="74" t="s">
        <v>54</v>
      </c>
      <c r="D6" s="75" t="s">
        <v>30</v>
      </c>
      <c r="E6" s="76" t="s">
        <v>53</v>
      </c>
      <c r="F6" s="77" t="s">
        <v>55</v>
      </c>
      <c r="G6" s="77" t="s">
        <v>56</v>
      </c>
      <c r="H6" s="78" t="s">
        <v>31</v>
      </c>
      <c r="I6" s="79"/>
    </row>
    <row r="7" spans="1:9" s="80" customFormat="1" ht="14.1" customHeight="1">
      <c r="A7" s="81" t="s">
        <v>32</v>
      </c>
      <c r="B7" s="82" t="s">
        <v>53</v>
      </c>
      <c r="C7" s="83" t="s">
        <v>57</v>
      </c>
      <c r="D7" s="84" t="s">
        <v>33</v>
      </c>
      <c r="E7" s="85" t="s">
        <v>53</v>
      </c>
      <c r="F7" s="84" t="s">
        <v>58</v>
      </c>
      <c r="G7" s="84" t="s">
        <v>56</v>
      </c>
      <c r="H7" s="86" t="s">
        <v>34</v>
      </c>
      <c r="I7" s="87"/>
    </row>
    <row r="8" spans="1:9" s="80" customFormat="1" ht="14.1" customHeight="1">
      <c r="A8" s="81">
        <v>2024</v>
      </c>
      <c r="B8" s="97">
        <v>3566410436</v>
      </c>
      <c r="C8" s="88">
        <v>0</v>
      </c>
      <c r="D8" s="88">
        <v>0</v>
      </c>
      <c r="E8" s="99">
        <v>3584250000</v>
      </c>
      <c r="F8" s="89">
        <v>147.5</v>
      </c>
      <c r="G8" s="89">
        <v>125.375</v>
      </c>
      <c r="H8" s="90">
        <v>45771</v>
      </c>
      <c r="I8" s="87"/>
    </row>
    <row r="9" spans="1:9" s="80" customFormat="1" ht="14.1" customHeight="1">
      <c r="A9" s="81">
        <v>2023</v>
      </c>
      <c r="B9" s="97">
        <v>1667723088</v>
      </c>
      <c r="C9" s="88">
        <v>0</v>
      </c>
      <c r="D9" s="88">
        <v>0</v>
      </c>
      <c r="E9" s="99">
        <v>1530900000</v>
      </c>
      <c r="F9" s="89">
        <v>63</v>
      </c>
      <c r="G9" s="89">
        <v>56.7</v>
      </c>
      <c r="H9" s="90">
        <v>45406</v>
      </c>
      <c r="I9" s="87"/>
    </row>
    <row r="10" spans="1:9" s="80" customFormat="1" ht="14.1" customHeight="1">
      <c r="A10" s="81">
        <v>2022</v>
      </c>
      <c r="B10" s="97">
        <v>1079953824</v>
      </c>
      <c r="C10" s="88">
        <v>0</v>
      </c>
      <c r="D10" s="88">
        <v>0</v>
      </c>
      <c r="E10" s="99">
        <v>1054620000</v>
      </c>
      <c r="F10" s="89">
        <v>43.4</v>
      </c>
      <c r="G10" s="89">
        <v>38.159999999999997</v>
      </c>
      <c r="H10" s="90">
        <v>45033</v>
      </c>
      <c r="I10" s="87"/>
    </row>
    <row r="11" spans="1:9" s="80" customFormat="1" ht="14.1" customHeight="1">
      <c r="A11" s="81">
        <v>2021</v>
      </c>
      <c r="B11" s="97">
        <v>533453896</v>
      </c>
      <c r="C11" s="88">
        <v>0</v>
      </c>
      <c r="D11" s="88">
        <v>0</v>
      </c>
      <c r="E11" s="99">
        <v>164025000</v>
      </c>
      <c r="F11" s="89">
        <v>6.75</v>
      </c>
      <c r="G11" s="89">
        <v>6.0750000000000002</v>
      </c>
      <c r="H11" s="90">
        <v>44678</v>
      </c>
      <c r="I11" s="87"/>
    </row>
    <row r="12" spans="1:9" s="80" customFormat="1" ht="14.1" customHeight="1">
      <c r="A12" s="81">
        <v>2020</v>
      </c>
      <c r="B12" s="98">
        <v>-157612989.62</v>
      </c>
      <c r="C12" s="88">
        <v>0</v>
      </c>
      <c r="D12" s="88">
        <v>0</v>
      </c>
      <c r="E12" s="98">
        <v>0</v>
      </c>
      <c r="F12" s="88">
        <v>0</v>
      </c>
      <c r="G12" s="88">
        <v>0</v>
      </c>
      <c r="H12" s="94" t="s">
        <v>18</v>
      </c>
      <c r="I12" s="87"/>
    </row>
    <row r="13" spans="1:9" s="80" customFormat="1" ht="14.1" customHeight="1">
      <c r="A13" s="81">
        <v>2019</v>
      </c>
      <c r="B13" s="98">
        <v>192355079</v>
      </c>
      <c r="C13" s="88">
        <v>0</v>
      </c>
      <c r="D13" s="88">
        <v>0</v>
      </c>
      <c r="E13" s="98">
        <f>+F13*24300000</f>
        <v>57712500</v>
      </c>
      <c r="F13" s="89">
        <v>2.375</v>
      </c>
      <c r="G13" s="89">
        <f>F13*0.85</f>
        <v>2.0187499999999998</v>
      </c>
      <c r="H13" s="94">
        <v>44200</v>
      </c>
      <c r="I13" s="87"/>
    </row>
    <row r="14" spans="1:9" s="80" customFormat="1" ht="14.1" customHeight="1">
      <c r="A14" s="81">
        <v>2019</v>
      </c>
      <c r="B14" s="98">
        <v>192355079</v>
      </c>
      <c r="C14" s="88">
        <v>0</v>
      </c>
      <c r="D14" s="88">
        <v>0</v>
      </c>
      <c r="E14" s="98">
        <f>+F14*24300000</f>
        <v>47992500</v>
      </c>
      <c r="F14" s="89">
        <f>1.975</f>
        <v>1.9750000000000001</v>
      </c>
      <c r="G14" s="89">
        <f>F14*0.85</f>
        <v>1.67875</v>
      </c>
      <c r="H14" s="94">
        <v>44074</v>
      </c>
      <c r="I14" s="87"/>
    </row>
    <row r="15" spans="1:9" s="80" customFormat="1" ht="14.1" customHeight="1">
      <c r="A15" s="81">
        <v>2018</v>
      </c>
      <c r="B15" s="98">
        <v>204583956</v>
      </c>
      <c r="C15" s="88">
        <v>0</v>
      </c>
      <c r="D15" s="88">
        <v>0</v>
      </c>
      <c r="E15" s="98">
        <v>128790000</v>
      </c>
      <c r="F15" s="89">
        <v>5.3</v>
      </c>
      <c r="G15" s="88">
        <v>4.5049999999999999</v>
      </c>
      <c r="H15" s="90">
        <v>43571</v>
      </c>
      <c r="I15" s="87"/>
    </row>
    <row r="16" spans="1:9" s="80" customFormat="1" ht="14.1" customHeight="1">
      <c r="A16" s="81">
        <v>2017</v>
      </c>
      <c r="B16" s="98">
        <v>85361608</v>
      </c>
      <c r="C16" s="88">
        <v>0</v>
      </c>
      <c r="D16" s="88">
        <v>0</v>
      </c>
      <c r="E16" s="98">
        <v>76545000</v>
      </c>
      <c r="F16" s="89">
        <v>3.15</v>
      </c>
      <c r="G16" s="88">
        <v>2.6775000000000002</v>
      </c>
      <c r="H16" s="90">
        <v>43216</v>
      </c>
      <c r="I16" s="87"/>
    </row>
    <row r="17" spans="1:11" s="80" customFormat="1" ht="14.1" customHeight="1">
      <c r="A17" s="81">
        <v>2016</v>
      </c>
      <c r="B17" s="98">
        <v>26836035</v>
      </c>
      <c r="C17" s="88">
        <v>0</v>
      </c>
      <c r="D17" s="88">
        <v>0</v>
      </c>
      <c r="E17" s="98">
        <v>30375000</v>
      </c>
      <c r="F17" s="89">
        <v>1.25</v>
      </c>
      <c r="G17" s="89">
        <v>1.0625</v>
      </c>
      <c r="H17" s="90">
        <v>42852</v>
      </c>
      <c r="I17" s="87"/>
    </row>
    <row r="18" spans="1:11" s="80" customFormat="1" ht="14.1" customHeight="1">
      <c r="A18" s="81">
        <v>2015</v>
      </c>
      <c r="B18" s="98">
        <v>83058187</v>
      </c>
      <c r="C18" s="88">
        <v>0</v>
      </c>
      <c r="D18" s="88">
        <v>0</v>
      </c>
      <c r="E18" s="98">
        <v>72900000</v>
      </c>
      <c r="F18" s="89">
        <v>3</v>
      </c>
      <c r="G18" s="89">
        <v>2.5499999999999998</v>
      </c>
      <c r="H18" s="90">
        <v>42487</v>
      </c>
      <c r="I18" s="87"/>
    </row>
    <row r="19" spans="1:11" s="80" customFormat="1" ht="14.1" customHeight="1">
      <c r="A19" s="81">
        <v>2014</v>
      </c>
      <c r="B19" s="98">
        <v>54567538</v>
      </c>
      <c r="C19" s="88">
        <v>0</v>
      </c>
      <c r="D19" s="88">
        <v>0</v>
      </c>
      <c r="E19" s="98">
        <v>48600000</v>
      </c>
      <c r="F19" s="89">
        <v>2</v>
      </c>
      <c r="G19" s="89">
        <v>1.7</v>
      </c>
      <c r="H19" s="90">
        <v>42124</v>
      </c>
      <c r="I19" s="87"/>
    </row>
    <row r="20" spans="1:11" s="80" customFormat="1" ht="14.1" customHeight="1">
      <c r="A20" s="81">
        <v>2013</v>
      </c>
      <c r="B20" s="98">
        <v>3054766</v>
      </c>
      <c r="C20" s="88">
        <v>0</v>
      </c>
      <c r="D20" s="88">
        <v>0</v>
      </c>
      <c r="E20" s="98">
        <v>0</v>
      </c>
      <c r="F20" s="89">
        <v>0</v>
      </c>
      <c r="G20" s="89">
        <v>0</v>
      </c>
      <c r="H20" s="94" t="s">
        <v>18</v>
      </c>
      <c r="I20" s="87"/>
    </row>
    <row r="21" spans="1:11" s="80" customFormat="1" ht="14.1" customHeight="1">
      <c r="A21" s="81">
        <v>2012</v>
      </c>
      <c r="B21" s="98">
        <v>21103781</v>
      </c>
      <c r="C21" s="88">
        <v>0</v>
      </c>
      <c r="D21" s="88">
        <v>0</v>
      </c>
      <c r="E21" s="98">
        <v>18225000</v>
      </c>
      <c r="F21" s="89">
        <v>0.75</v>
      </c>
      <c r="G21" s="89">
        <v>0.63749999999999996</v>
      </c>
      <c r="H21" s="90">
        <v>41411</v>
      </c>
      <c r="I21" s="87"/>
    </row>
    <row r="22" spans="1:11" s="80" customFormat="1" ht="14.1" customHeight="1">
      <c r="A22" s="81">
        <v>2011</v>
      </c>
      <c r="B22" s="98">
        <v>7623634</v>
      </c>
      <c r="C22" s="88">
        <v>0</v>
      </c>
      <c r="D22" s="88">
        <v>0</v>
      </c>
      <c r="E22" s="98">
        <v>0</v>
      </c>
      <c r="F22" s="89">
        <v>0</v>
      </c>
      <c r="G22" s="89">
        <v>0</v>
      </c>
      <c r="H22" s="94" t="s">
        <v>18</v>
      </c>
      <c r="I22" s="87"/>
    </row>
    <row r="23" spans="1:11" s="80" customFormat="1" ht="14.1" customHeight="1">
      <c r="A23" s="81">
        <v>2010</v>
      </c>
      <c r="B23" s="98">
        <v>26619503</v>
      </c>
      <c r="C23" s="88">
        <v>0</v>
      </c>
      <c r="D23" s="88">
        <v>0</v>
      </c>
      <c r="E23" s="98">
        <v>37329460.210000001</v>
      </c>
      <c r="F23" s="89">
        <v>1.5362</v>
      </c>
      <c r="G23" s="89">
        <v>1.3058000000000001</v>
      </c>
      <c r="H23" s="90">
        <v>40668</v>
      </c>
      <c r="I23" s="87"/>
    </row>
    <row r="24" spans="1:11" s="80" customFormat="1" ht="14.1" customHeight="1">
      <c r="A24" s="81">
        <v>2009</v>
      </c>
      <c r="B24" s="98">
        <v>27782633</v>
      </c>
      <c r="C24" s="88">
        <v>0</v>
      </c>
      <c r="D24" s="88">
        <v>0</v>
      </c>
      <c r="E24" s="98">
        <v>31282014.59</v>
      </c>
      <c r="F24" s="89">
        <v>1.2873000000000001</v>
      </c>
      <c r="G24" s="89">
        <v>1.0942000000000001</v>
      </c>
      <c r="H24" s="90">
        <v>40296</v>
      </c>
      <c r="I24" s="87"/>
    </row>
    <row r="25" spans="1:11" s="80" customFormat="1" ht="14.1" customHeight="1">
      <c r="A25" s="81">
        <v>2008</v>
      </c>
      <c r="B25" s="98">
        <v>35044734</v>
      </c>
      <c r="C25" s="88">
        <v>0</v>
      </c>
      <c r="D25" s="88">
        <v>0</v>
      </c>
      <c r="E25" s="98">
        <v>38135800.50181818</v>
      </c>
      <c r="F25" s="89">
        <v>1.5693745062476618</v>
      </c>
      <c r="G25" s="89">
        <v>1.3339683303105125</v>
      </c>
      <c r="H25" s="90">
        <v>39895</v>
      </c>
      <c r="I25" s="87"/>
    </row>
    <row r="26" spans="1:11">
      <c r="A26" s="48">
        <v>2007</v>
      </c>
      <c r="B26" s="98">
        <v>26141069</v>
      </c>
      <c r="C26" s="88">
        <v>0</v>
      </c>
      <c r="D26" s="88">
        <v>0</v>
      </c>
      <c r="E26" s="98">
        <v>25389453.370000001</v>
      </c>
      <c r="F26" s="89">
        <v>1.0448</v>
      </c>
      <c r="G26" s="89">
        <v>0.8881</v>
      </c>
      <c r="H26" s="90">
        <v>39538</v>
      </c>
      <c r="I26" s="87"/>
    </row>
    <row r="27" spans="1:11">
      <c r="A27" s="48">
        <v>2006</v>
      </c>
      <c r="B27" s="98">
        <v>22204955</v>
      </c>
      <c r="C27" s="88">
        <v>0</v>
      </c>
      <c r="D27" s="88">
        <v>0</v>
      </c>
      <c r="E27" s="98">
        <v>18400635</v>
      </c>
      <c r="F27" s="89">
        <v>1.363</v>
      </c>
      <c r="G27" s="89">
        <v>1.1586000000000001</v>
      </c>
      <c r="H27" s="90">
        <v>39219</v>
      </c>
      <c r="I27" s="87"/>
    </row>
    <row r="28" spans="1:11">
      <c r="A28" s="48">
        <v>2005</v>
      </c>
      <c r="B28" s="98">
        <v>31156786</v>
      </c>
      <c r="C28" s="88">
        <v>0</v>
      </c>
      <c r="D28" s="88">
        <v>0</v>
      </c>
      <c r="E28" s="98">
        <v>12201929.17</v>
      </c>
      <c r="F28" s="89">
        <v>0.90380000000000005</v>
      </c>
      <c r="G28" s="89">
        <v>0.85250000000000004</v>
      </c>
      <c r="H28" s="90">
        <v>38848</v>
      </c>
      <c r="I28" s="87"/>
    </row>
    <row r="29" spans="1:11">
      <c r="A29" s="48">
        <v>2004</v>
      </c>
      <c r="B29" s="98">
        <v>1634727</v>
      </c>
      <c r="C29" s="88">
        <v>0</v>
      </c>
      <c r="D29" s="88">
        <v>0</v>
      </c>
      <c r="E29" s="98">
        <v>0</v>
      </c>
      <c r="F29" s="89">
        <v>0</v>
      </c>
      <c r="G29" s="89">
        <v>0</v>
      </c>
      <c r="H29" s="94" t="s">
        <v>18</v>
      </c>
    </row>
    <row r="30" spans="1:11">
      <c r="A30" s="48">
        <v>2003</v>
      </c>
      <c r="B30" s="98">
        <v>11445907</v>
      </c>
      <c r="C30" s="88">
        <v>2700000</v>
      </c>
      <c r="D30" s="88">
        <v>30</v>
      </c>
      <c r="E30" s="98">
        <v>0</v>
      </c>
      <c r="F30" s="88">
        <v>0</v>
      </c>
      <c r="G30" s="88">
        <v>0</v>
      </c>
      <c r="H30" s="94" t="s">
        <v>18</v>
      </c>
      <c r="I30" s="92"/>
      <c r="J30" s="93"/>
      <c r="K30" s="93"/>
    </row>
    <row r="31" spans="1:11">
      <c r="A31" s="48">
        <v>2002</v>
      </c>
      <c r="B31" s="98">
        <v>25186505</v>
      </c>
      <c r="C31" s="88">
        <v>0</v>
      </c>
      <c r="D31" s="88">
        <v>0</v>
      </c>
      <c r="E31" s="98">
        <v>21108825</v>
      </c>
      <c r="F31" s="88">
        <v>4690.8500000000004</v>
      </c>
      <c r="G31" s="88">
        <v>4523</v>
      </c>
      <c r="H31" s="90">
        <v>37859</v>
      </c>
      <c r="I31" s="92"/>
      <c r="J31" s="93"/>
      <c r="K31" s="93"/>
    </row>
    <row r="32" spans="1:11">
      <c r="A32" s="48">
        <v>2001</v>
      </c>
      <c r="B32" s="98">
        <v>26965011</v>
      </c>
      <c r="C32" s="88">
        <v>0</v>
      </c>
      <c r="D32" s="88">
        <v>0</v>
      </c>
      <c r="E32" s="98">
        <v>26299336.962055001</v>
      </c>
      <c r="F32" s="88">
        <v>5844.29</v>
      </c>
      <c r="G32" s="88">
        <v>5417.43</v>
      </c>
      <c r="H32" s="90">
        <v>37397</v>
      </c>
      <c r="I32" s="92"/>
      <c r="J32" s="93"/>
      <c r="K32" s="93"/>
    </row>
    <row r="33" spans="1:11">
      <c r="A33" s="48">
        <v>2000</v>
      </c>
      <c r="B33" s="98"/>
      <c r="C33" s="88">
        <v>0</v>
      </c>
      <c r="D33" s="88">
        <v>0</v>
      </c>
      <c r="E33" s="98">
        <v>922500</v>
      </c>
      <c r="F33" s="88">
        <v>205</v>
      </c>
      <c r="G33" s="88">
        <v>205</v>
      </c>
      <c r="H33" s="90">
        <v>37137</v>
      </c>
      <c r="I33" s="92"/>
      <c r="J33" s="93"/>
      <c r="K33" s="93"/>
    </row>
    <row r="34" spans="1:11">
      <c r="A34" s="48">
        <v>2000</v>
      </c>
      <c r="B34" s="98">
        <v>3686515</v>
      </c>
      <c r="C34" s="88">
        <v>0</v>
      </c>
      <c r="D34" s="88">
        <v>0</v>
      </c>
      <c r="E34" s="98">
        <v>3187639.021615</v>
      </c>
      <c r="F34" s="88">
        <v>2125.1</v>
      </c>
      <c r="G34" s="88">
        <v>2040</v>
      </c>
      <c r="H34" s="90">
        <v>37040</v>
      </c>
      <c r="I34" s="92"/>
      <c r="J34" s="93"/>
      <c r="K34" s="93"/>
    </row>
    <row r="35" spans="1:11">
      <c r="A35" s="48">
        <v>1999</v>
      </c>
      <c r="B35" s="98">
        <v>824136</v>
      </c>
      <c r="C35" s="88">
        <v>0</v>
      </c>
      <c r="D35" s="88">
        <v>0</v>
      </c>
      <c r="E35" s="98">
        <v>750000</v>
      </c>
      <c r="F35" s="88">
        <v>3000</v>
      </c>
      <c r="G35" s="88">
        <v>3000</v>
      </c>
      <c r="H35" s="90">
        <v>36677</v>
      </c>
      <c r="I35" s="92"/>
      <c r="J35" s="93"/>
      <c r="K35" s="93"/>
    </row>
    <row r="36" spans="1:11">
      <c r="A36" s="48">
        <v>1998</v>
      </c>
      <c r="B36" s="98">
        <v>1127945</v>
      </c>
      <c r="C36" s="88">
        <v>0</v>
      </c>
      <c r="D36" s="88">
        <v>0</v>
      </c>
      <c r="E36" s="98">
        <v>0</v>
      </c>
      <c r="F36" s="88">
        <v>0</v>
      </c>
      <c r="G36" s="88">
        <v>0</v>
      </c>
      <c r="H36" s="94" t="s">
        <v>18</v>
      </c>
      <c r="I36" s="92"/>
      <c r="J36" s="93"/>
      <c r="K36" s="93"/>
    </row>
    <row r="37" spans="1:11">
      <c r="A37" s="48">
        <v>1997</v>
      </c>
      <c r="B37" s="98">
        <v>1234657</v>
      </c>
      <c r="C37" s="88">
        <v>0</v>
      </c>
      <c r="D37" s="88">
        <v>0</v>
      </c>
      <c r="E37" s="98">
        <v>1000000</v>
      </c>
      <c r="F37" s="88">
        <v>4000</v>
      </c>
      <c r="G37" s="88">
        <v>4000</v>
      </c>
      <c r="H37" s="90">
        <v>35944</v>
      </c>
      <c r="I37" s="92"/>
      <c r="J37" s="93"/>
      <c r="K37" s="93"/>
    </row>
    <row r="38" spans="1:11">
      <c r="A38" s="48">
        <v>1996</v>
      </c>
      <c r="B38" s="98">
        <v>905612</v>
      </c>
      <c r="C38" s="88">
        <v>0</v>
      </c>
      <c r="D38" s="88">
        <v>0</v>
      </c>
      <c r="E38" s="98">
        <v>750000</v>
      </c>
      <c r="F38" s="88">
        <v>3000</v>
      </c>
      <c r="G38" s="88">
        <v>3000</v>
      </c>
      <c r="H38" s="90">
        <v>35534</v>
      </c>
      <c r="I38" s="92"/>
      <c r="J38" s="93"/>
      <c r="K38" s="9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&amp;L_x000D_&amp;1#&amp;"Aptos"&amp;11&amp;K0000FF Privacy Classification: General</oddFooter>
  </headerFooter>
</worksheet>
</file>

<file path=docMetadata/LabelInfo.xml><?xml version="1.0" encoding="utf-8"?>
<clbl:labelList xmlns:clbl="http://schemas.microsoft.com/office/2020/mipLabelMetadata">
  <clbl:label id="{5e298ea7-daa1-4037-97b0-d3e03929ea09}" enabled="1" method="Privileged" siteId="{1c755e49-792b-49e1-b2f3-4790c91f62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Sermaye Artırımları</vt:lpstr>
      <vt:lpstr>Temettü Ödemeleri</vt:lpstr>
    </vt:vector>
  </TitlesOfParts>
  <Company>Çelebi Hava Servisi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Tanzer.Gucumen</dc:creator>
  <cp:lastModifiedBy>Deniz Bal</cp:lastModifiedBy>
  <cp:lastPrinted>2014-03-20T10:26:27Z</cp:lastPrinted>
  <dcterms:created xsi:type="dcterms:W3CDTF">2008-01-31T17:04:51Z</dcterms:created>
  <dcterms:modified xsi:type="dcterms:W3CDTF">2026-04-17T12:42:51Z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